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310" windowHeight="4530"/>
  </bookViews>
  <sheets>
    <sheet name="final_accounts" sheetId="1" r:id="rId1"/>
  </sheets>
  <calcPr calcId="152511"/>
</workbook>
</file>

<file path=xl/calcChain.xml><?xml version="1.0" encoding="utf-8"?>
<calcChain xmlns="http://schemas.openxmlformats.org/spreadsheetml/2006/main">
  <c r="M9" i="1"/>
  <c r="M15"/>
  <c r="M16" l="1"/>
  <c r="K12"/>
  <c r="L9" l="1"/>
  <c r="L15"/>
  <c r="L16" l="1"/>
  <c r="K15"/>
  <c r="K8"/>
  <c r="K9" s="1"/>
  <c r="K16" l="1"/>
  <c r="H15" l="1"/>
  <c r="H6" l="1"/>
  <c r="I6"/>
  <c r="I13" s="1"/>
  <c r="G9"/>
  <c r="F9"/>
  <c r="E9"/>
  <c r="D9"/>
  <c r="C9"/>
  <c r="B9"/>
  <c r="J8"/>
  <c r="J13"/>
  <c r="J15" s="1"/>
  <c r="H9" l="1"/>
  <c r="J9"/>
  <c r="I14" l="1"/>
  <c r="I8"/>
  <c r="I12"/>
  <c r="I7"/>
  <c r="I15" l="1"/>
  <c r="I9"/>
  <c r="C15" l="1"/>
  <c r="B15"/>
  <c r="E15"/>
  <c r="D15"/>
  <c r="G15"/>
  <c r="F15"/>
  <c r="G16" l="1"/>
  <c r="F16"/>
  <c r="E16"/>
  <c r="D16"/>
  <c r="C16"/>
  <c r="B16"/>
  <c r="B17" s="1"/>
  <c r="C4" s="1"/>
  <c r="H16"/>
  <c r="I16" l="1"/>
  <c r="C17"/>
  <c r="D4" s="1"/>
  <c r="D17" s="1"/>
  <c r="E4" s="1"/>
  <c r="E17" s="1"/>
  <c r="F4" s="1"/>
  <c r="F17" s="1"/>
  <c r="G4" s="1"/>
  <c r="G17" s="1"/>
  <c r="H4" s="1"/>
  <c r="H17" s="1"/>
  <c r="I4" s="1"/>
  <c r="I17" l="1"/>
  <c r="J4" s="1"/>
  <c r="J16" l="1"/>
  <c r="J17" s="1"/>
  <c r="K4" s="1"/>
  <c r="K17" s="1"/>
  <c r="L4" s="1"/>
  <c r="L17" s="1"/>
  <c r="M4" s="1"/>
  <c r="M17" s="1"/>
</calcChain>
</file>

<file path=xl/sharedStrings.xml><?xml version="1.0" encoding="utf-8"?>
<sst xmlns="http://schemas.openxmlformats.org/spreadsheetml/2006/main" count="30" uniqueCount="30">
  <si>
    <t>2006 (€)</t>
  </si>
  <si>
    <t>2007 (€)</t>
  </si>
  <si>
    <t>2008 (€)</t>
  </si>
  <si>
    <t>2009 (€)</t>
  </si>
  <si>
    <t>2010 (€)</t>
  </si>
  <si>
    <t>2011 (€)</t>
  </si>
  <si>
    <t>Αποθεματικό στην αρχή του έτους</t>
  </si>
  <si>
    <t>Έσοδα:</t>
  </si>
  <si>
    <t>Έξοδα:</t>
  </si>
  <si>
    <t>Αποθεματικό στο τέλος του έτους</t>
  </si>
  <si>
    <t>Άλλα έσοδα</t>
  </si>
  <si>
    <t>Σύνολο εσόδων</t>
  </si>
  <si>
    <t>Διοικητικά και λειτουργικά έξοδα</t>
  </si>
  <si>
    <t>Έτος</t>
  </si>
  <si>
    <t>ΚΛΑΔΟΣ ΣΤΑΤΙΣΤΙΚΗΣ</t>
  </si>
  <si>
    <t>ΥΠΗΡΕΣΙΕΣ ΚΟΙΝΩΝΙΚΩΝ ΑΣΦΑΛΙΣΕΩΝ</t>
  </si>
  <si>
    <t>Πληρωμές λόγω πλεονασμού</t>
  </si>
  <si>
    <t>Μεταφορά στο Ταμείο Αφερεγγυότητας</t>
  </si>
  <si>
    <t>Διαφορά εσόδων - εξόδων</t>
  </si>
  <si>
    <t xml:space="preserve">2012 (€) </t>
  </si>
  <si>
    <t xml:space="preserve">2013 (€) </t>
  </si>
  <si>
    <t>Σύνολο εισφορών</t>
  </si>
  <si>
    <t xml:space="preserve">2014 (€) </t>
  </si>
  <si>
    <t xml:space="preserve">2015 (€) </t>
  </si>
  <si>
    <t>Πηγή: Λογιστήριο Υπηρεσιών Κοινωνικών Ασφαλίσεων</t>
  </si>
  <si>
    <t>Τόκος (μετά την αφαίρεση της εισφοράς για την άμυνα η οποία από 29/4/2013 ανέρχεται στο 30%)</t>
  </si>
  <si>
    <t>Σύνολο εξόδων</t>
  </si>
  <si>
    <t xml:space="preserve">2016 (€) </t>
  </si>
  <si>
    <t xml:space="preserve">Τελικοί Λογαριασμοί Ταμείου Πλεονάζοντος Προσωπικού 2010-2017 </t>
  </si>
  <si>
    <t xml:space="preserve">2017 (€) 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</si>
</sst>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1" formatCode="_-* #,##0\ _€_-;\-* #,##0\ _€_-;_-* &quot;-&quot;\ _€_-;_-@_-"/>
    <numFmt numFmtId="164" formatCode="[$-409]dd\-mmm\-yy;@"/>
    <numFmt numFmtId="165" formatCode="[$-408]d\-mmm\-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164" fontId="0" fillId="0" borderId="0" xfId="0" applyNumberFormat="1" applyAlignment="1">
      <alignment horizontal="left" wrapText="1"/>
    </xf>
    <xf numFmtId="41" fontId="0" fillId="0" borderId="1" xfId="0" applyNumberFormat="1" applyBorder="1" applyAlignment="1">
      <alignment wrapText="1"/>
    </xf>
    <xf numFmtId="0" fontId="1" fillId="0" borderId="2" xfId="0" applyFont="1" applyBorder="1" applyAlignment="1">
      <alignment vertical="center" wrapText="1"/>
    </xf>
    <xf numFmtId="6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6" fontId="1" fillId="0" borderId="7" xfId="0" applyNumberFormat="1" applyFont="1" applyBorder="1" applyAlignment="1">
      <alignment horizontal="center" vertical="center" wrapText="1"/>
    </xf>
    <xf numFmtId="3" fontId="0" fillId="0" borderId="8" xfId="0" applyNumberFormat="1" applyBorder="1"/>
    <xf numFmtId="0" fontId="0" fillId="0" borderId="8" xfId="0" applyBorder="1"/>
    <xf numFmtId="3" fontId="0" fillId="0" borderId="8" xfId="0" applyNumberFormat="1" applyBorder="1" applyAlignment="1">
      <alignment horizontal="right"/>
    </xf>
    <xf numFmtId="165" fontId="0" fillId="0" borderId="0" xfId="0" applyNumberFormat="1" applyAlignment="1">
      <alignment horizontal="left" wrapText="1"/>
    </xf>
    <xf numFmtId="3" fontId="0" fillId="0" borderId="8" xfId="0" applyNumberFormat="1" applyFill="1" applyBorder="1"/>
    <xf numFmtId="0" fontId="0" fillId="0" borderId="0" xfId="0" applyAlignment="1">
      <alignment horizontal="left" wrapText="1"/>
    </xf>
    <xf numFmtId="0" fontId="1" fillId="0" borderId="0" xfId="0" applyFont="1" applyAlignment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1" fillId="0" borderId="8" xfId="0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0" xfId="0" applyNumberFormat="1" applyFont="1" applyAlignment="1"/>
    <xf numFmtId="3" fontId="0" fillId="0" borderId="11" xfId="0" applyNumberFormat="1" applyFill="1" applyBorder="1"/>
    <xf numFmtId="0" fontId="0" fillId="0" borderId="11" xfId="0" applyFill="1" applyBorder="1"/>
    <xf numFmtId="3" fontId="1" fillId="0" borderId="8" xfId="0" applyNumberFormat="1" applyFont="1" applyFill="1" applyBorder="1" applyAlignment="1">
      <alignment horizontal="right"/>
    </xf>
    <xf numFmtId="3" fontId="0" fillId="0" borderId="1" xfId="0" applyNumberFormat="1" applyFill="1" applyBorder="1"/>
    <xf numFmtId="0" fontId="0" fillId="0" borderId="1" xfId="0" applyFill="1" applyBorder="1"/>
    <xf numFmtId="3" fontId="1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wrapText="1"/>
    </xf>
    <xf numFmtId="3" fontId="1" fillId="0" borderId="6" xfId="0" applyNumberFormat="1" applyFont="1" applyBorder="1"/>
    <xf numFmtId="3" fontId="1" fillId="0" borderId="9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xSplit="1" topLeftCell="F1" activePane="topRight" state="frozen"/>
      <selection pane="topRight" activeCell="A22" sqref="A22"/>
    </sheetView>
  </sheetViews>
  <sheetFormatPr defaultRowHeight="15"/>
  <cols>
    <col min="1" max="1" width="39.7109375" style="1" bestFit="1" customWidth="1"/>
    <col min="2" max="3" width="11.140625" style="1" hidden="1" customWidth="1"/>
    <col min="4" max="4" width="11.140625" hidden="1" customWidth="1"/>
    <col min="5" max="5" width="13.28515625" hidden="1" customWidth="1"/>
    <col min="6" max="9" width="13.28515625" bestFit="1" customWidth="1"/>
    <col min="10" max="10" width="15.140625" bestFit="1" customWidth="1"/>
    <col min="11" max="11" width="15" customWidth="1"/>
    <col min="12" max="13" width="11.140625" bestFit="1" customWidth="1"/>
  </cols>
  <sheetData>
    <row r="1" spans="1:13" ht="15.7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6.5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30.75" customHeight="1">
      <c r="A3" s="8" t="s">
        <v>13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3" t="s">
        <v>19</v>
      </c>
      <c r="I3" s="13" t="s">
        <v>20</v>
      </c>
      <c r="J3" s="13" t="s">
        <v>22</v>
      </c>
      <c r="K3" s="9" t="s">
        <v>23</v>
      </c>
      <c r="L3" s="9" t="s">
        <v>27</v>
      </c>
      <c r="M3" s="26" t="s">
        <v>29</v>
      </c>
    </row>
    <row r="4" spans="1:13">
      <c r="A4" s="10" t="s">
        <v>6</v>
      </c>
      <c r="B4" s="4">
        <v>159739179</v>
      </c>
      <c r="C4" s="5">
        <f>B17</f>
        <v>168809658</v>
      </c>
      <c r="D4" s="5">
        <f>C17</f>
        <v>202222071</v>
      </c>
      <c r="E4" s="5">
        <f>D17</f>
        <v>252448849</v>
      </c>
      <c r="F4" s="5">
        <f t="shared" ref="F4:I4" si="0">E17</f>
        <v>300625040</v>
      </c>
      <c r="G4" s="5">
        <f t="shared" si="0"/>
        <v>341482977</v>
      </c>
      <c r="H4" s="14">
        <f t="shared" si="0"/>
        <v>381916871</v>
      </c>
      <c r="I4" s="14">
        <f t="shared" si="0"/>
        <v>396071180.65999997</v>
      </c>
      <c r="J4" s="14">
        <f>I17</f>
        <v>368897897.60365999</v>
      </c>
      <c r="K4" s="33">
        <f>J17</f>
        <v>328950281.45613998</v>
      </c>
      <c r="L4" s="33">
        <f>K17</f>
        <v>338832517.69613999</v>
      </c>
      <c r="M4" s="30">
        <f>L17</f>
        <v>348998026.69613999</v>
      </c>
    </row>
    <row r="5" spans="1:13">
      <c r="A5" s="10" t="s">
        <v>7</v>
      </c>
      <c r="B5" s="4"/>
      <c r="C5" s="4"/>
      <c r="D5" s="2"/>
      <c r="E5" s="3"/>
      <c r="F5" s="3"/>
      <c r="G5" s="3"/>
      <c r="H5" s="15"/>
      <c r="I5" s="15"/>
      <c r="J5" s="15"/>
      <c r="K5" s="34"/>
      <c r="L5" s="34"/>
      <c r="M5" s="31"/>
    </row>
    <row r="6" spans="1:13">
      <c r="A6" s="11" t="s">
        <v>21</v>
      </c>
      <c r="B6" s="21">
        <v>60508789</v>
      </c>
      <c r="C6" s="21">
        <v>67245609</v>
      </c>
      <c r="D6" s="21">
        <v>75766121</v>
      </c>
      <c r="E6" s="22">
        <v>80555876</v>
      </c>
      <c r="F6" s="22">
        <v>83537061</v>
      </c>
      <c r="G6" s="22">
        <v>85555624</v>
      </c>
      <c r="H6" s="23">
        <f>18303945+62684095+2700470</f>
        <v>83688510</v>
      </c>
      <c r="I6" s="23">
        <f>17337586.59+56240920.01+2627616.39</f>
        <v>76206122.989999995</v>
      </c>
      <c r="J6" s="32">
        <v>73251258.719999999</v>
      </c>
      <c r="K6" s="35">
        <v>74121641</v>
      </c>
      <c r="L6" s="35">
        <v>77045288</v>
      </c>
      <c r="M6" s="28">
        <v>84570165</v>
      </c>
    </row>
    <row r="7" spans="1:13">
      <c r="A7" s="10" t="s">
        <v>10</v>
      </c>
      <c r="B7" s="7">
        <v>117685</v>
      </c>
      <c r="C7" s="7">
        <v>132261</v>
      </c>
      <c r="D7" s="4">
        <v>137505</v>
      </c>
      <c r="E7" s="5">
        <v>101894</v>
      </c>
      <c r="F7" s="5">
        <v>60198</v>
      </c>
      <c r="G7" s="5">
        <v>111077</v>
      </c>
      <c r="H7" s="16">
        <v>73954.66</v>
      </c>
      <c r="I7" s="16">
        <f>79981.34</f>
        <v>79981.34</v>
      </c>
      <c r="J7" s="16">
        <v>66167</v>
      </c>
      <c r="K7" s="36">
        <v>70434.16</v>
      </c>
      <c r="L7" s="36">
        <v>164961</v>
      </c>
      <c r="M7" s="27">
        <v>74974</v>
      </c>
    </row>
    <row r="8" spans="1:13" ht="45">
      <c r="A8" s="10" t="s">
        <v>25</v>
      </c>
      <c r="B8" s="4">
        <v>5666018</v>
      </c>
      <c r="C8" s="4">
        <v>6352380</v>
      </c>
      <c r="D8" s="4">
        <v>7084881</v>
      </c>
      <c r="E8" s="5">
        <v>1913052</v>
      </c>
      <c r="F8" s="5">
        <v>1466141</v>
      </c>
      <c r="G8" s="5">
        <v>2398376</v>
      </c>
      <c r="H8" s="16">
        <v>1297655</v>
      </c>
      <c r="I8" s="16">
        <f>247261.6-56.52</f>
        <v>247205.08000000002</v>
      </c>
      <c r="J8" s="16">
        <f>700937.46-12510.38</f>
        <v>688427.08</v>
      </c>
      <c r="K8" s="36">
        <f>118676.54-535.55</f>
        <v>118140.98999999999</v>
      </c>
      <c r="L8" s="36">
        <v>24178</v>
      </c>
      <c r="M8" s="27">
        <v>-134</v>
      </c>
    </row>
    <row r="9" spans="1:13">
      <c r="A9" s="11" t="s">
        <v>11</v>
      </c>
      <c r="B9" s="23">
        <f t="shared" ref="B9:G9" si="1">SUM(B6:B8)</f>
        <v>66292492</v>
      </c>
      <c r="C9" s="23">
        <f t="shared" si="1"/>
        <v>73730250</v>
      </c>
      <c r="D9" s="23">
        <f t="shared" si="1"/>
        <v>82988507</v>
      </c>
      <c r="E9" s="23">
        <f t="shared" si="1"/>
        <v>82570822</v>
      </c>
      <c r="F9" s="23">
        <f t="shared" si="1"/>
        <v>85063400</v>
      </c>
      <c r="G9" s="23">
        <f t="shared" si="1"/>
        <v>88065077</v>
      </c>
      <c r="H9" s="23">
        <f t="shared" ref="H9:M9" si="2">H8+H7+H6</f>
        <v>85060119.659999996</v>
      </c>
      <c r="I9" s="23">
        <f t="shared" si="2"/>
        <v>76533309.409999996</v>
      </c>
      <c r="J9" s="23">
        <f t="shared" si="2"/>
        <v>74005852.799999997</v>
      </c>
      <c r="K9" s="35">
        <f t="shared" si="2"/>
        <v>74310216.150000006</v>
      </c>
      <c r="L9" s="35">
        <f t="shared" si="2"/>
        <v>77234427</v>
      </c>
      <c r="M9" s="28">
        <f t="shared" si="2"/>
        <v>84645005</v>
      </c>
    </row>
    <row r="10" spans="1:13">
      <c r="A10" s="10"/>
      <c r="B10" s="4"/>
      <c r="C10" s="4"/>
      <c r="D10" s="4"/>
      <c r="E10" s="5"/>
      <c r="F10" s="3"/>
      <c r="G10" s="3"/>
      <c r="H10" s="16"/>
      <c r="I10" s="15"/>
      <c r="J10" s="15"/>
      <c r="K10" s="34"/>
      <c r="L10" s="34"/>
      <c r="M10" s="31"/>
    </row>
    <row r="11" spans="1:13">
      <c r="A11" s="10" t="s">
        <v>8</v>
      </c>
      <c r="B11" s="4"/>
      <c r="C11" s="4"/>
      <c r="D11" s="4"/>
      <c r="E11" s="5"/>
      <c r="F11" s="3"/>
      <c r="G11" s="3"/>
      <c r="H11" s="16"/>
      <c r="I11" s="15"/>
      <c r="J11" s="15"/>
      <c r="K11" s="34"/>
      <c r="L11" s="34"/>
      <c r="M11" s="31"/>
    </row>
    <row r="12" spans="1:13">
      <c r="A12" s="10" t="s">
        <v>16</v>
      </c>
      <c r="B12" s="4">
        <v>45033055</v>
      </c>
      <c r="C12" s="4">
        <v>26919404</v>
      </c>
      <c r="D12" s="4">
        <v>17817333</v>
      </c>
      <c r="E12" s="5">
        <v>18638204</v>
      </c>
      <c r="F12" s="5">
        <v>27871737</v>
      </c>
      <c r="G12" s="5">
        <v>30891712</v>
      </c>
      <c r="H12" s="16">
        <v>54477920</v>
      </c>
      <c r="I12" s="18">
        <f>88505471.62</f>
        <v>88505471.620000005</v>
      </c>
      <c r="J12" s="14">
        <v>99499308</v>
      </c>
      <c r="K12" s="33">
        <f>49982346.91-4500</f>
        <v>49977846.909999996</v>
      </c>
      <c r="L12" s="33">
        <v>52045316</v>
      </c>
      <c r="M12" s="30">
        <v>28011873</v>
      </c>
    </row>
    <row r="13" spans="1:13">
      <c r="A13" s="10" t="s">
        <v>17</v>
      </c>
      <c r="B13" s="4">
        <v>10044359</v>
      </c>
      <c r="C13" s="4">
        <v>11138680</v>
      </c>
      <c r="D13" s="4">
        <v>12601267</v>
      </c>
      <c r="E13" s="5">
        <v>13372277</v>
      </c>
      <c r="F13" s="5">
        <v>13867152</v>
      </c>
      <c r="G13" s="5">
        <v>14202234</v>
      </c>
      <c r="H13" s="16">
        <v>13892293</v>
      </c>
      <c r="I13" s="16">
        <f>I6*0.166</f>
        <v>12650216.416339999</v>
      </c>
      <c r="J13" s="16">
        <f>J6*0.166</f>
        <v>12159708.947520001</v>
      </c>
      <c r="K13" s="36">
        <v>12304192</v>
      </c>
      <c r="L13" s="36">
        <v>12789518</v>
      </c>
      <c r="M13" s="27">
        <v>14038647</v>
      </c>
    </row>
    <row r="14" spans="1:13">
      <c r="A14" s="10" t="s">
        <v>12</v>
      </c>
      <c r="B14" s="4">
        <v>2144599</v>
      </c>
      <c r="C14" s="4">
        <v>2259753</v>
      </c>
      <c r="D14" s="4">
        <v>2343129</v>
      </c>
      <c r="E14" s="5">
        <v>2384150</v>
      </c>
      <c r="F14" s="5">
        <v>2466574</v>
      </c>
      <c r="G14" s="5">
        <v>2537237</v>
      </c>
      <c r="H14" s="16">
        <v>2535597</v>
      </c>
      <c r="I14" s="16">
        <f>347426.14+18337.96+4800+1559472.57+620867.76</f>
        <v>2550904.4300000002</v>
      </c>
      <c r="J14" s="16">
        <v>2294452</v>
      </c>
      <c r="K14" s="36">
        <v>2145941</v>
      </c>
      <c r="L14" s="36">
        <v>2234084</v>
      </c>
      <c r="M14" s="27">
        <v>2031975</v>
      </c>
    </row>
    <row r="15" spans="1:13" s="37" customFormat="1">
      <c r="A15" s="11" t="s">
        <v>26</v>
      </c>
      <c r="B15" s="22">
        <f t="shared" ref="B15:G15" si="3">SUM(B12:B14)</f>
        <v>57222013</v>
      </c>
      <c r="C15" s="22">
        <f t="shared" si="3"/>
        <v>40317837</v>
      </c>
      <c r="D15" s="22">
        <f t="shared" si="3"/>
        <v>32761729</v>
      </c>
      <c r="E15" s="22">
        <f t="shared" si="3"/>
        <v>34394631</v>
      </c>
      <c r="F15" s="22">
        <f t="shared" si="3"/>
        <v>44205463</v>
      </c>
      <c r="G15" s="22">
        <f t="shared" si="3"/>
        <v>47631183</v>
      </c>
      <c r="H15" s="23">
        <f>H14+H13+H12</f>
        <v>70905810</v>
      </c>
      <c r="I15" s="23">
        <f>I14+I13+I12</f>
        <v>103706592.46634001</v>
      </c>
      <c r="J15" s="23">
        <f>J14+J13+J12</f>
        <v>113953468.94752</v>
      </c>
      <c r="K15" s="35">
        <f>K12+K13+K14</f>
        <v>64427979.909999996</v>
      </c>
      <c r="L15" s="35">
        <f>L12+L13+L14</f>
        <v>67068918</v>
      </c>
      <c r="M15" s="28">
        <f>M12+M13+M14</f>
        <v>44082495</v>
      </c>
    </row>
    <row r="16" spans="1:13" s="37" customFormat="1">
      <c r="A16" s="11" t="s">
        <v>18</v>
      </c>
      <c r="B16" s="22">
        <f t="shared" ref="B16:M16" si="4">B9-B15</f>
        <v>9070479</v>
      </c>
      <c r="C16" s="22">
        <f t="shared" si="4"/>
        <v>33412413</v>
      </c>
      <c r="D16" s="22">
        <f t="shared" si="4"/>
        <v>50226778</v>
      </c>
      <c r="E16" s="22">
        <f t="shared" si="4"/>
        <v>48176191</v>
      </c>
      <c r="F16" s="22">
        <f t="shared" si="4"/>
        <v>40857937</v>
      </c>
      <c r="G16" s="22">
        <f t="shared" si="4"/>
        <v>40433894</v>
      </c>
      <c r="H16" s="23">
        <f t="shared" si="4"/>
        <v>14154309.659999996</v>
      </c>
      <c r="I16" s="23">
        <f t="shared" si="4"/>
        <v>-27173283.056340009</v>
      </c>
      <c r="J16" s="23">
        <f t="shared" si="4"/>
        <v>-39947616.147520006</v>
      </c>
      <c r="K16" s="35">
        <f t="shared" si="4"/>
        <v>9882236.2400000095</v>
      </c>
      <c r="L16" s="35">
        <f t="shared" si="4"/>
        <v>10165509</v>
      </c>
      <c r="M16" s="28">
        <f t="shared" si="4"/>
        <v>40562510</v>
      </c>
    </row>
    <row r="17" spans="1:13" s="37" customFormat="1" ht="15.75" thickBot="1">
      <c r="A17" s="38" t="s">
        <v>9</v>
      </c>
      <c r="B17" s="39">
        <f t="shared" ref="B17:M17" si="5">B4+B16</f>
        <v>168809658</v>
      </c>
      <c r="C17" s="39">
        <f t="shared" si="5"/>
        <v>202222071</v>
      </c>
      <c r="D17" s="39">
        <f t="shared" si="5"/>
        <v>252448849</v>
      </c>
      <c r="E17" s="39">
        <f t="shared" si="5"/>
        <v>300625040</v>
      </c>
      <c r="F17" s="39">
        <f t="shared" si="5"/>
        <v>341482977</v>
      </c>
      <c r="G17" s="39">
        <f t="shared" si="5"/>
        <v>381916871</v>
      </c>
      <c r="H17" s="40">
        <f t="shared" si="5"/>
        <v>396071180.65999997</v>
      </c>
      <c r="I17" s="40">
        <f t="shared" si="5"/>
        <v>368897897.60365999</v>
      </c>
      <c r="J17" s="40">
        <f t="shared" si="5"/>
        <v>328950281.45613998</v>
      </c>
      <c r="K17" s="41">
        <f t="shared" si="5"/>
        <v>338832517.69613999</v>
      </c>
      <c r="L17" s="41">
        <f t="shared" si="5"/>
        <v>348998026.69613999</v>
      </c>
      <c r="M17" s="42">
        <f t="shared" si="5"/>
        <v>389560536.69613999</v>
      </c>
    </row>
    <row r="19" spans="1:13" ht="15" customHeight="1">
      <c r="A19" s="44" t="s">
        <v>24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3" ht="15" customHeight="1">
      <c r="A20" s="19"/>
      <c r="B20" s="19"/>
      <c r="C20" s="19"/>
      <c r="D20" s="19"/>
      <c r="E20" s="19"/>
      <c r="F20" s="19"/>
      <c r="G20" s="19"/>
      <c r="H20" s="19"/>
      <c r="I20" s="19"/>
      <c r="J20" s="29"/>
      <c r="K20" s="24"/>
    </row>
    <row r="21" spans="1:13">
      <c r="D21" s="1"/>
      <c r="E21" s="1"/>
      <c r="F21" s="1"/>
      <c r="G21" s="20"/>
      <c r="H21" s="20"/>
      <c r="I21" s="20"/>
      <c r="J21" s="29"/>
      <c r="K21" s="46" t="s">
        <v>14</v>
      </c>
      <c r="L21" s="46"/>
      <c r="M21" s="46"/>
    </row>
    <row r="22" spans="1:13">
      <c r="A22" s="17">
        <v>43679</v>
      </c>
      <c r="B22" s="6"/>
      <c r="C22" s="6"/>
      <c r="D22" s="6"/>
      <c r="E22" s="6"/>
      <c r="F22" s="6"/>
      <c r="H22" s="20"/>
      <c r="I22" s="20"/>
      <c r="J22" s="20"/>
      <c r="K22" s="46" t="s">
        <v>15</v>
      </c>
      <c r="L22" s="46"/>
      <c r="M22" s="46"/>
    </row>
    <row r="23" spans="1:13">
      <c r="H23" s="20"/>
      <c r="I23" s="20"/>
      <c r="J23" s="20"/>
      <c r="K23" s="25"/>
    </row>
    <row r="24" spans="1:13">
      <c r="A24" s="12"/>
    </row>
  </sheetData>
  <mergeCells count="4">
    <mergeCell ref="A19:K19"/>
    <mergeCell ref="A1:M1"/>
    <mergeCell ref="K21:M21"/>
    <mergeCell ref="K22:M22"/>
  </mergeCells>
  <pageMargins left="0" right="0" top="0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final_accounts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stchristou</cp:lastModifiedBy>
  <cp:lastPrinted>2019-10-14T07:05:39Z</cp:lastPrinted>
  <dcterms:created xsi:type="dcterms:W3CDTF">2012-08-29T10:15:14Z</dcterms:created>
  <dcterms:modified xsi:type="dcterms:W3CDTF">2019-10-14T07:14:18Z</dcterms:modified>
</cp:coreProperties>
</file>